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ite novo\coisadeauditor-projeto\downloads\"/>
    </mc:Choice>
  </mc:AlternateContent>
  <xr:revisionPtr revIDLastSave="0" documentId="8_{CE1086C6-A71B-4FAF-BDDC-CCEC2FDB5C7D}" xr6:coauthVersionLast="47" xr6:coauthVersionMax="47" xr10:uidLastSave="{00000000-0000-0000-0000-000000000000}"/>
  <bookViews>
    <workbookView xWindow="-110" yWindow="-110" windowWidth="19420" windowHeight="10300" xr2:uid="{16CE7DEB-64DF-4FCD-9F43-AD06849F749D}"/>
  </bookViews>
  <sheets>
    <sheet name="Capa" sheetId="1" r:id="rId1"/>
    <sheet name="Matriz de Riscos" sheetId="2" r:id="rId2"/>
    <sheet name="Matriz 5x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2" l="1"/>
  <c r="E31" i="2"/>
  <c r="E30" i="2"/>
  <c r="E29" i="2"/>
  <c r="E28" i="2"/>
  <c r="Q25" i="2"/>
  <c r="O25" i="2"/>
  <c r="N25" i="2"/>
  <c r="M25" i="2"/>
  <c r="L25" i="2"/>
  <c r="J25" i="2"/>
  <c r="I25" i="2"/>
  <c r="A25" i="2"/>
  <c r="Q24" i="2"/>
  <c r="O24" i="2"/>
  <c r="N24" i="2"/>
  <c r="M24" i="2"/>
  <c r="L24" i="2"/>
  <c r="J24" i="2"/>
  <c r="I24" i="2"/>
  <c r="A24" i="2"/>
  <c r="Q23" i="2"/>
  <c r="O23" i="2"/>
  <c r="N23" i="2"/>
  <c r="M23" i="2"/>
  <c r="L23" i="2"/>
  <c r="J23" i="2"/>
  <c r="I23" i="2"/>
  <c r="A23" i="2"/>
  <c r="Q22" i="2"/>
  <c r="O22" i="2"/>
  <c r="N22" i="2"/>
  <c r="M22" i="2"/>
  <c r="L22" i="2"/>
  <c r="J22" i="2"/>
  <c r="I22" i="2"/>
  <c r="A22" i="2"/>
  <c r="Q21" i="2"/>
  <c r="O21" i="2"/>
  <c r="N21" i="2"/>
  <c r="M21" i="2"/>
  <c r="L21" i="2"/>
  <c r="J21" i="2"/>
  <c r="I21" i="2"/>
  <c r="A21" i="2"/>
  <c r="Q20" i="2"/>
  <c r="O20" i="2"/>
  <c r="N20" i="2"/>
  <c r="M20" i="2"/>
  <c r="L20" i="2"/>
  <c r="J20" i="2"/>
  <c r="I20" i="2"/>
  <c r="A20" i="2"/>
  <c r="Q19" i="2"/>
  <c r="O19" i="2"/>
  <c r="N19" i="2"/>
  <c r="M19" i="2"/>
  <c r="L19" i="2"/>
  <c r="J19" i="2"/>
  <c r="I19" i="2"/>
  <c r="A19" i="2"/>
  <c r="Q18" i="2"/>
  <c r="O18" i="2"/>
  <c r="N18" i="2"/>
  <c r="M18" i="2"/>
  <c r="L18" i="2"/>
  <c r="J18" i="2"/>
  <c r="I18" i="2"/>
  <c r="A18" i="2"/>
  <c r="Q17" i="2"/>
  <c r="O17" i="2"/>
  <c r="N17" i="2"/>
  <c r="M17" i="2"/>
  <c r="L17" i="2"/>
  <c r="J17" i="2"/>
  <c r="I17" i="2"/>
  <c r="A17" i="2"/>
  <c r="Q16" i="2"/>
  <c r="O16" i="2"/>
  <c r="N16" i="2"/>
  <c r="M16" i="2"/>
  <c r="L16" i="2"/>
  <c r="J16" i="2"/>
  <c r="I16" i="2"/>
  <c r="A16" i="2"/>
  <c r="Q15" i="2"/>
  <c r="O15" i="2"/>
  <c r="N15" i="2"/>
  <c r="M15" i="2"/>
  <c r="L15" i="2"/>
  <c r="J15" i="2"/>
  <c r="I15" i="2"/>
  <c r="A15" i="2"/>
  <c r="Q14" i="2"/>
  <c r="O14" i="2"/>
  <c r="N14" i="2"/>
  <c r="M14" i="2"/>
  <c r="L14" i="2"/>
  <c r="J14" i="2"/>
  <c r="I14" i="2"/>
  <c r="A14" i="2"/>
  <c r="Q13" i="2"/>
  <c r="O13" i="2"/>
  <c r="N13" i="2"/>
  <c r="M13" i="2"/>
  <c r="L13" i="2"/>
  <c r="J13" i="2"/>
  <c r="I13" i="2"/>
  <c r="A13" i="2"/>
  <c r="Q12" i="2"/>
  <c r="O12" i="2"/>
  <c r="N12" i="2"/>
  <c r="M12" i="2"/>
  <c r="L12" i="2"/>
  <c r="J12" i="2"/>
  <c r="I12" i="2"/>
  <c r="A12" i="2"/>
  <c r="Q11" i="2"/>
  <c r="O11" i="2"/>
  <c r="N11" i="2"/>
  <c r="M11" i="2"/>
  <c r="L11" i="2"/>
  <c r="J11" i="2"/>
  <c r="I11" i="2"/>
  <c r="A11" i="2"/>
  <c r="Q10" i="2"/>
  <c r="O10" i="2"/>
  <c r="N10" i="2"/>
  <c r="M10" i="2"/>
  <c r="L10" i="2"/>
  <c r="J10" i="2"/>
  <c r="I10" i="2"/>
  <c r="A10" i="2"/>
  <c r="Q9" i="2"/>
  <c r="O9" i="2"/>
  <c r="N9" i="2"/>
  <c r="M9" i="2"/>
  <c r="L9" i="2"/>
  <c r="J9" i="2"/>
  <c r="I9" i="2"/>
  <c r="A9" i="2"/>
  <c r="Q8" i="2"/>
  <c r="O8" i="2"/>
  <c r="N8" i="2"/>
  <c r="M8" i="2"/>
  <c r="L8" i="2"/>
  <c r="J8" i="2"/>
  <c r="I8" i="2"/>
  <c r="A8" i="2"/>
  <c r="L7" i="2"/>
  <c r="O7" i="2" s="1"/>
  <c r="I7" i="2"/>
  <c r="J7" i="2" s="1"/>
  <c r="A7" i="2"/>
  <c r="L6" i="2"/>
  <c r="O6" i="2" s="1"/>
  <c r="I6" i="2"/>
  <c r="J6" i="2" s="1"/>
  <c r="A6" i="2"/>
  <c r="E12" i="1"/>
  <c r="M7" i="2" l="1"/>
  <c r="M6" i="2"/>
  <c r="Q7" i="2" l="1"/>
  <c r="N7" i="2"/>
  <c r="Q6" i="2"/>
  <c r="N6" i="2"/>
</calcChain>
</file>

<file path=xl/sharedStrings.xml><?xml version="1.0" encoding="utf-8"?>
<sst xmlns="http://schemas.openxmlformats.org/spreadsheetml/2006/main" count="99" uniqueCount="90">
  <si>
    <t>MATRIZ DE RISCOS</t>
  </si>
  <si>
    <t>Avaliação, resposta e monitoramento de riscos — coisadeauditor.com.br</t>
  </si>
  <si>
    <t>Organização:</t>
  </si>
  <si>
    <t>[preencha]</t>
  </si>
  <si>
    <t>Área / processo:</t>
  </si>
  <si>
    <t>Responsável pela avaliação:</t>
  </si>
  <si>
    <t>Data da avaliação:</t>
  </si>
  <si>
    <t>Versão:</t>
  </si>
  <si>
    <t>Classificação:</t>
  </si>
  <si>
    <t>Uso interno</t>
  </si>
  <si>
    <t>COMO USAR</t>
  </si>
  <si>
    <t>1. Preencha a aba "Matriz de Riscos": colunas brancas são de entrada; as sombreadas calculam sozinhas.</t>
  </si>
  <si>
    <t>2. Avalie Probabilidade e Impacto de 1 a 5 (escalas descritas na aba "Matriz 5x5").</t>
  </si>
  <si>
    <t>3. Informe a efetividade dos controles (1 a 5): ela reduz a probabilidade em até 60% e gera o risco residual.</t>
  </si>
  <si>
    <t>4. Compare o residual com o apetite (Baixo aceita até 6; Moderado até 12; Alto até 16) e defina a resposta.</t>
  </si>
  <si>
    <t>5. A probabilidade de materialização é estimada por faixa a partir da probabilidade residual.</t>
  </si>
  <si>
    <t>Referências: COSO ERM 2017, ISO 31000:2018 e práticas do IIA. A ferramenta apoia — não substitui — o julgamento profissional.</t>
  </si>
  <si>
    <t>MATRIZ DE RISCOS — AVALIAÇÃO E RESPOSTA</t>
  </si>
  <si>
    <t>Colunas brancas: preencher. Colunas sombreadas: cálculo automático. Escalas e legendas na aba "Matriz 5x5".</t>
  </si>
  <si>
    <t>ID</t>
  </si>
  <si>
    <t>Risco</t>
  </si>
  <si>
    <t>Descrição / causa raiz</t>
  </si>
  <si>
    <t>Categoria</t>
  </si>
  <si>
    <t>Processo / área</t>
  </si>
  <si>
    <t>Dono do risco</t>
  </si>
  <si>
    <t>Probabilidade (1-5)</t>
  </si>
  <si>
    <t>Impacto (1-5)</t>
  </si>
  <si>
    <t>P × I (inerente)</t>
  </si>
  <si>
    <t>Nível inerente</t>
  </si>
  <si>
    <t>Efetividade dos controles (1-5)</t>
  </si>
  <si>
    <t>Prob. residual</t>
  </si>
  <si>
    <t>Risco residual</t>
  </si>
  <si>
    <t>Nível residual</t>
  </si>
  <si>
    <t>Prob. de materialização</t>
  </si>
  <si>
    <t>Apetite</t>
  </si>
  <si>
    <t>Situação vs. apetite</t>
  </si>
  <si>
    <t>Resposta</t>
  </si>
  <si>
    <t>Plano de ação / prazo</t>
  </si>
  <si>
    <t>Acesso indevido a dados sensíveis</t>
  </si>
  <si>
    <t>Pagamento em duplicidade</t>
  </si>
  <si>
    <t>Perfis com privilégios excessivos e revisão periódica de acessos inexistente</t>
  </si>
  <si>
    <t>Falha na conciliação entre pedidos, recebimentos e notas fiscais</t>
  </si>
  <si>
    <t>Tecnologia / Cibersegurança</t>
  </si>
  <si>
    <t>Financeiro</t>
  </si>
  <si>
    <t>Gestão de acessos</t>
  </si>
  <si>
    <t>Contas a pagar</t>
  </si>
  <si>
    <t>Gerência de TI</t>
  </si>
  <si>
    <t>Gerência Financeira</t>
  </si>
  <si>
    <t>Moderado</t>
  </si>
  <si>
    <t>Mitigar</t>
  </si>
  <si>
    <t>Aceitar</t>
  </si>
  <si>
    <t>Implantar revisão trimestral de acessos — até 30/09/2026</t>
  </si>
  <si>
    <t>Monitorar indicador mensal de duplicidades</t>
  </si>
  <si>
    <t>RESUMO DO PORTFÓLIO</t>
  </si>
  <si>
    <t>Total de riscos mapeados</t>
  </si>
  <si>
    <t>Risco residual médio</t>
  </si>
  <si>
    <t>Probabilidade média de materialização</t>
  </si>
  <si>
    <t>Riscos fora do apetite</t>
  </si>
  <si>
    <t>Riscos Alto/Crítico (residual)</t>
  </si>
  <si>
    <t>MATRIZ 5×5 — PONTOS, NOTAS E FAIXAS DE RISCO</t>
  </si>
  <si>
    <t>5 - Catastrófico</t>
  </si>
  <si>
    <t>4 - Alto</t>
  </si>
  <si>
    <t>3 - Moderado</t>
  </si>
  <si>
    <t>2 - Baixo</t>
  </si>
  <si>
    <t>1 - Insignificante</t>
  </si>
  <si>
    <t>1 - Rara</t>
  </si>
  <si>
    <t>2 - Improvável</t>
  </si>
  <si>
    <t>3 - Possível</t>
  </si>
  <si>
    <t>4 - Provável</t>
  </si>
  <si>
    <t>5 - Quase certa</t>
  </si>
  <si>
    <t>IMPACTO</t>
  </si>
  <si>
    <t>PROBABILIDADE</t>
  </si>
  <si>
    <t>FAIXAS DE RISCO (NOTA P × I)</t>
  </si>
  <si>
    <t>1 a 6</t>
  </si>
  <si>
    <t>Baixo</t>
  </si>
  <si>
    <t>Aceitar e monitorar</t>
  </si>
  <si>
    <t>8 a 12</t>
  </si>
  <si>
    <t>Mitigar — planejar tratamento</t>
  </si>
  <si>
    <t>15 a 16</t>
  </si>
  <si>
    <t>Alto</t>
  </si>
  <si>
    <t>Mitigar com prioridade / avaliar transferência</t>
  </si>
  <si>
    <t>20 a 25</t>
  </si>
  <si>
    <t>Crítico</t>
  </si>
  <si>
    <t>Ação imediata — mitigar, transferir ou evitar</t>
  </si>
  <si>
    <t>PROBABILIDADE DE MATERIALIZAÇÃO (POR NOTA DE PROBABILIDADE RESIDUAL)</t>
  </si>
  <si>
    <t>Até 10%</t>
  </si>
  <si>
    <t>10% a 30%</t>
  </si>
  <si>
    <t>30% a 50%</t>
  </si>
  <si>
    <t>50% a 70%</t>
  </si>
  <si>
    <t>Acima de 70%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</si>
</sst>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\y\y\y\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30"/>
      <color rgb="FFFFFFFF"/>
      <name val="Calibri"/>
      <family val="2"/>
    </font>
    <font>
      <sz val="12"/>
      <color theme="1"/>
      <name val="Calibri"/>
      <family val="2"/>
    </font>
    <font>
      <sz val="12"/>
      <color rgb="FFFFFFFF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A4F46"/>
      <name val="Calibri"/>
      <family val="2"/>
    </font>
    <font>
      <i/>
      <sz val="11"/>
      <color rgb="FF67807A"/>
      <name val="Calibri"/>
      <family val="2"/>
    </font>
    <font>
      <b/>
      <sz val="16"/>
      <color rgb="FFFFFFFF"/>
      <name val="Calibri"/>
      <family val="2"/>
    </font>
    <font>
      <sz val="10"/>
      <color theme="1"/>
      <name val="Calibri"/>
      <family val="2"/>
    </font>
    <font>
      <i/>
      <sz val="10"/>
      <color rgb="FF67807A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b/>
      <sz val="14"/>
      <color rgb="FFFFFFFF"/>
      <name val="Calibri"/>
      <family val="2"/>
    </font>
    <font>
      <b/>
      <sz val="13"/>
      <color rgb="FFFFFFFF"/>
      <name val="Calibri"/>
      <family val="2"/>
    </font>
    <font>
      <b/>
      <sz val="13"/>
      <color rgb="FF0B201D"/>
      <name val="Calibri"/>
      <family val="2"/>
    </font>
    <font>
      <b/>
      <sz val="11"/>
      <color rgb="FF67807A"/>
      <name val="Calibri"/>
      <family val="2"/>
    </font>
    <font>
      <b/>
      <sz val="11"/>
      <color rgb="FF0A4F46"/>
      <name val="Calibri"/>
      <family val="2"/>
    </font>
    <font>
      <b/>
      <sz val="11"/>
      <color rgb="FF0B201D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201D"/>
        <bgColor indexed="64"/>
      </patternFill>
    </fill>
    <fill>
      <patternFill patternType="solid">
        <fgColor rgb="FF0E7C6B"/>
        <bgColor indexed="64"/>
      </patternFill>
    </fill>
    <fill>
      <patternFill patternType="solid">
        <fgColor rgb="FFF2F7F5"/>
        <bgColor indexed="64"/>
      </patternFill>
    </fill>
    <fill>
      <patternFill patternType="solid">
        <fgColor rgb="FF0A4F46"/>
        <bgColor indexed="64"/>
      </patternFill>
    </fill>
    <fill>
      <patternFill patternType="solid">
        <fgColor rgb="FFC76450"/>
        <bgColor indexed="64"/>
      </patternFill>
    </fill>
    <fill>
      <patternFill patternType="solid">
        <fgColor rgb="FFDDAA55"/>
        <bgColor indexed="64"/>
      </patternFill>
    </fill>
    <fill>
      <patternFill patternType="solid">
        <fgColor rgb="FF71AE89"/>
        <bgColor indexed="64"/>
      </patternFill>
    </fill>
    <fill>
      <patternFill patternType="solid">
        <fgColor rgb="FF963728"/>
        <bgColor indexed="64"/>
      </patternFill>
    </fill>
  </fills>
  <borders count="3">
    <border>
      <left/>
      <right/>
      <top/>
      <bottom/>
      <diagonal/>
    </border>
    <border>
      <left style="thin">
        <color rgb="FFBECDC8"/>
      </left>
      <right style="thin">
        <color rgb="FFBECDC8"/>
      </right>
      <top style="thin">
        <color rgb="FFBECDC8"/>
      </top>
      <bottom style="thin">
        <color rgb="FFBECDC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6" fillId="2" borderId="0" xfId="0" applyFont="1" applyFill="1"/>
    <xf numFmtId="0" fontId="3" fillId="5" borderId="1" xfId="0" applyFont="1" applyFill="1" applyBorder="1"/>
    <xf numFmtId="164" fontId="3" fillId="5" borderId="1" xfId="0" applyNumberFormat="1" applyFont="1" applyFill="1" applyBorder="1"/>
    <xf numFmtId="0" fontId="7" fillId="2" borderId="0" xfId="0" applyFont="1" applyFill="1"/>
    <xf numFmtId="0" fontId="8" fillId="2" borderId="0" xfId="0" applyFont="1" applyFill="1"/>
    <xf numFmtId="0" fontId="1" fillId="0" borderId="0" xfId="0" applyFont="1"/>
    <xf numFmtId="0" fontId="9" fillId="3" borderId="0" xfId="0" applyFont="1" applyFill="1" applyAlignment="1">
      <alignment horizontal="left" vertical="center" indent="1"/>
    </xf>
    <xf numFmtId="0" fontId="10" fillId="0" borderId="0" xfId="0" applyFont="1"/>
    <xf numFmtId="0" fontId="11" fillId="0" borderId="0" xfId="0" applyFont="1"/>
    <xf numFmtId="0" fontId="5" fillId="0" borderId="0" xfId="0" applyFont="1"/>
    <xf numFmtId="0" fontId="13" fillId="3" borderId="0" xfId="0" applyFont="1" applyFill="1" applyAlignment="1">
      <alignment horizontal="center" vertical="center" wrapText="1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9" fontId="10" fillId="5" borderId="1" xfId="0" applyNumberFormat="1" applyFont="1" applyFill="1" applyBorder="1" applyAlignment="1">
      <alignment horizontal="center"/>
    </xf>
    <xf numFmtId="0" fontId="14" fillId="6" borderId="0" xfId="0" applyFont="1" applyFill="1"/>
    <xf numFmtId="0" fontId="12" fillId="5" borderId="0" xfId="0" applyFont="1" applyFill="1" applyAlignment="1">
      <alignment horizontal="center"/>
    </xf>
    <xf numFmtId="9" fontId="12" fillId="5" borderId="0" xfId="0" applyNumberFormat="1" applyFont="1" applyFill="1" applyAlignment="1">
      <alignment horizontal="center"/>
    </xf>
    <xf numFmtId="0" fontId="15" fillId="3" borderId="0" xfId="0" applyFont="1" applyFill="1" applyAlignment="1">
      <alignment horizontal="left" vertical="center" indent="1"/>
    </xf>
    <xf numFmtId="0" fontId="12" fillId="0" borderId="0" xfId="0" applyFont="1" applyAlignment="1">
      <alignment horizontal="right"/>
    </xf>
    <xf numFmtId="0" fontId="16" fillId="9" borderId="2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textRotation="90"/>
    </xf>
    <xf numFmtId="0" fontId="18" fillId="0" borderId="0" xfId="0" applyFont="1" applyAlignment="1">
      <alignment horizontal="center"/>
    </xf>
    <xf numFmtId="0" fontId="19" fillId="0" borderId="0" xfId="0" applyFont="1"/>
    <xf numFmtId="0" fontId="14" fillId="9" borderId="0" xfId="0" applyFont="1" applyFill="1" applyAlignment="1">
      <alignment horizontal="center"/>
    </xf>
    <xf numFmtId="0" fontId="20" fillId="8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14" fillId="10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10">
    <dxf>
      <font>
        <b/>
        <i val="0"/>
        <color rgb="FF0A4F46"/>
      </font>
    </dxf>
    <dxf>
      <font>
        <b/>
        <i val="0"/>
        <color rgb="FFC76450"/>
      </font>
    </dxf>
    <dxf>
      <font>
        <b/>
        <i val="0"/>
        <color rgb="FFFFFFFF"/>
      </font>
      <fill>
        <patternFill>
          <bgColor rgb="FF963728"/>
        </patternFill>
      </fill>
    </dxf>
    <dxf>
      <font>
        <b/>
        <i val="0"/>
        <color rgb="FFFFFFFF"/>
      </font>
      <fill>
        <patternFill>
          <bgColor rgb="FFC76450"/>
        </patternFill>
      </fill>
    </dxf>
    <dxf>
      <font>
        <b/>
        <i val="0"/>
        <color rgb="FF0B201D"/>
      </font>
      <fill>
        <patternFill>
          <bgColor rgb="FFDDAA55"/>
        </patternFill>
      </fill>
    </dxf>
    <dxf>
      <font>
        <b/>
        <i val="0"/>
        <color rgb="FFFFFFFF"/>
      </font>
      <fill>
        <patternFill>
          <bgColor rgb="FF71AE89"/>
        </patternFill>
      </fill>
    </dxf>
    <dxf>
      <font>
        <b/>
        <i val="0"/>
        <color rgb="FFFFFFFF"/>
      </font>
      <fill>
        <patternFill>
          <bgColor rgb="FF963728"/>
        </patternFill>
      </fill>
    </dxf>
    <dxf>
      <font>
        <b/>
        <i val="0"/>
        <color rgb="FFFFFFFF"/>
      </font>
      <fill>
        <patternFill>
          <bgColor rgb="FFC76450"/>
        </patternFill>
      </fill>
    </dxf>
    <dxf>
      <font>
        <b/>
        <i val="0"/>
        <color rgb="FF0B201D"/>
      </font>
      <fill>
        <patternFill>
          <bgColor rgb="FFDDAA55"/>
        </patternFill>
      </fill>
    </dxf>
    <dxf>
      <font>
        <b/>
        <i val="0"/>
        <color rgb="FFFFFFFF"/>
      </font>
      <fill>
        <patternFill>
          <bgColor rgb="FF71AE8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FE71-1273-4BEF-8E10-AD1FF3D246D2}">
  <sheetPr>
    <tabColor rgb="FF0A4F46"/>
  </sheetPr>
  <dimension ref="A1:L40"/>
  <sheetViews>
    <sheetView showGridLines="0" tabSelected="1" workbookViewId="0"/>
  </sheetViews>
  <sheetFormatPr defaultRowHeight="14.5" x14ac:dyDescent="0.35"/>
  <cols>
    <col min="1" max="2" width="3.6328125" style="1" customWidth="1"/>
    <col min="3" max="16384" width="8.7265625" style="1"/>
  </cols>
  <sheetData>
    <row r="1" spans="1:12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x14ac:dyDescent="0.35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2"/>
    </row>
    <row r="5" spans="1:12" x14ac:dyDescent="0.3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2"/>
    </row>
    <row r="6" spans="1:12" ht="15.5" x14ac:dyDescent="0.35">
      <c r="A6" s="2"/>
      <c r="B6" s="5" t="s">
        <v>1</v>
      </c>
      <c r="C6" s="5"/>
      <c r="D6" s="5"/>
      <c r="E6" s="5"/>
      <c r="F6" s="5"/>
      <c r="G6" s="5"/>
      <c r="H6" s="5"/>
      <c r="I6" s="5"/>
      <c r="J6" s="5"/>
      <c r="K6" s="5"/>
      <c r="L6" s="2"/>
    </row>
    <row r="7" spans="1:12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5.5" x14ac:dyDescent="0.35">
      <c r="A9" s="2"/>
      <c r="B9" s="2"/>
      <c r="C9" s="6" t="s">
        <v>2</v>
      </c>
      <c r="D9" s="2"/>
      <c r="E9" s="7" t="s">
        <v>3</v>
      </c>
      <c r="F9" s="7"/>
      <c r="G9" s="7"/>
      <c r="H9" s="7"/>
      <c r="I9" s="2"/>
      <c r="J9" s="2"/>
      <c r="K9" s="2"/>
      <c r="L9" s="2"/>
    </row>
    <row r="10" spans="1:12" ht="15.5" x14ac:dyDescent="0.35">
      <c r="A10" s="2"/>
      <c r="B10" s="2"/>
      <c r="C10" s="6" t="s">
        <v>4</v>
      </c>
      <c r="D10" s="2"/>
      <c r="E10" s="7" t="s">
        <v>3</v>
      </c>
      <c r="F10" s="7"/>
      <c r="G10" s="7"/>
      <c r="H10" s="7"/>
      <c r="I10" s="2"/>
      <c r="J10" s="2"/>
      <c r="K10" s="2"/>
      <c r="L10" s="2"/>
    </row>
    <row r="11" spans="1:12" ht="15.5" x14ac:dyDescent="0.35">
      <c r="A11" s="2"/>
      <c r="B11" s="2"/>
      <c r="C11" s="6" t="s">
        <v>5</v>
      </c>
      <c r="D11" s="2"/>
      <c r="E11" s="7" t="s">
        <v>3</v>
      </c>
      <c r="F11" s="7"/>
      <c r="G11" s="7"/>
      <c r="H11" s="7"/>
      <c r="I11" s="2"/>
      <c r="J11" s="2"/>
      <c r="K11" s="2"/>
      <c r="L11" s="2"/>
    </row>
    <row r="12" spans="1:12" ht="15.5" x14ac:dyDescent="0.35">
      <c r="A12" s="2"/>
      <c r="B12" s="2"/>
      <c r="C12" s="6" t="s">
        <v>6</v>
      </c>
      <c r="D12" s="2"/>
      <c r="E12" s="8">
        <f t="shared" ref="E12:H12" ca="1" si="0">TODAY()</f>
        <v>46213</v>
      </c>
      <c r="F12" s="8"/>
      <c r="G12" s="8"/>
      <c r="H12" s="8"/>
      <c r="I12" s="2"/>
      <c r="J12" s="2"/>
      <c r="K12" s="2"/>
      <c r="L12" s="2"/>
    </row>
    <row r="13" spans="1:12" ht="15.5" x14ac:dyDescent="0.35">
      <c r="A13" s="2"/>
      <c r="B13" s="2"/>
      <c r="C13" s="6" t="s">
        <v>7</v>
      </c>
      <c r="D13" s="2"/>
      <c r="E13" s="7">
        <v>1</v>
      </c>
      <c r="F13" s="7"/>
      <c r="G13" s="7"/>
      <c r="H13" s="7"/>
      <c r="I13" s="2"/>
      <c r="J13" s="2"/>
      <c r="K13" s="2"/>
      <c r="L13" s="2"/>
    </row>
    <row r="14" spans="1:12" ht="15.5" x14ac:dyDescent="0.35">
      <c r="A14" s="2"/>
      <c r="B14" s="2"/>
      <c r="C14" s="6" t="s">
        <v>8</v>
      </c>
      <c r="D14" s="2"/>
      <c r="E14" s="7" t="s">
        <v>9</v>
      </c>
      <c r="F14" s="7"/>
      <c r="G14" s="7"/>
      <c r="H14" s="7"/>
      <c r="I14" s="2"/>
      <c r="J14" s="2"/>
      <c r="K14" s="2"/>
      <c r="L14" s="2"/>
    </row>
    <row r="15" spans="1:12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5" x14ac:dyDescent="0.35">
      <c r="A17" s="2"/>
      <c r="B17" s="2"/>
      <c r="C17" s="9" t="s">
        <v>10</v>
      </c>
      <c r="D17" s="9"/>
      <c r="E17" s="9"/>
      <c r="F17" s="9"/>
      <c r="G17" s="9"/>
      <c r="H17" s="9"/>
      <c r="I17" s="9"/>
      <c r="J17" s="2"/>
      <c r="K17" s="2"/>
      <c r="L17" s="2"/>
    </row>
    <row r="18" spans="1:12" x14ac:dyDescent="0.35">
      <c r="A18" s="2"/>
      <c r="B18" s="2"/>
      <c r="C18" s="3" t="s">
        <v>11</v>
      </c>
      <c r="D18" s="3"/>
      <c r="E18" s="3"/>
      <c r="F18" s="3"/>
      <c r="G18" s="3"/>
      <c r="H18" s="3"/>
      <c r="I18" s="3"/>
      <c r="J18" s="3"/>
      <c r="K18" s="3"/>
      <c r="L18" s="2"/>
    </row>
    <row r="19" spans="1:12" x14ac:dyDescent="0.35">
      <c r="A19" s="2"/>
      <c r="B19" s="2"/>
      <c r="C19" s="3" t="s">
        <v>12</v>
      </c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35">
      <c r="A20" s="2"/>
      <c r="B20" s="2"/>
      <c r="C20" s="3" t="s">
        <v>13</v>
      </c>
      <c r="D20" s="3"/>
      <c r="E20" s="3"/>
      <c r="F20" s="3"/>
      <c r="G20" s="3"/>
      <c r="H20" s="3"/>
      <c r="I20" s="3"/>
      <c r="J20" s="3"/>
      <c r="K20" s="3"/>
      <c r="L20" s="2"/>
    </row>
    <row r="21" spans="1:12" x14ac:dyDescent="0.35">
      <c r="A21" s="2"/>
      <c r="B21" s="2"/>
      <c r="C21" s="3" t="s">
        <v>14</v>
      </c>
      <c r="D21" s="3"/>
      <c r="E21" s="3"/>
      <c r="F21" s="3"/>
      <c r="G21" s="3"/>
      <c r="H21" s="3"/>
      <c r="I21" s="3"/>
      <c r="J21" s="3"/>
      <c r="K21" s="3"/>
      <c r="L21" s="2"/>
    </row>
    <row r="22" spans="1:12" x14ac:dyDescent="0.35">
      <c r="A22" s="2"/>
      <c r="B22" s="2"/>
      <c r="C22" s="3" t="s">
        <v>15</v>
      </c>
      <c r="D22" s="3"/>
      <c r="E22" s="3"/>
      <c r="F22" s="3"/>
      <c r="G22" s="3"/>
      <c r="H22" s="3"/>
      <c r="I22" s="3"/>
      <c r="J22" s="3"/>
      <c r="K22" s="3"/>
      <c r="L22" s="2"/>
    </row>
    <row r="23" spans="1:12" x14ac:dyDescent="0.35">
      <c r="A23" s="2"/>
      <c r="B23" s="2"/>
      <c r="C23" s="10" t="s">
        <v>16</v>
      </c>
      <c r="D23" s="10"/>
      <c r="E23" s="10"/>
      <c r="F23" s="10"/>
      <c r="G23" s="10"/>
      <c r="H23" s="10"/>
      <c r="I23" s="10"/>
      <c r="J23" s="10"/>
      <c r="K23" s="10"/>
      <c r="L23" s="2"/>
    </row>
    <row r="24" spans="1:12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15">
    <mergeCell ref="C21:K21"/>
    <mergeCell ref="C22:K22"/>
    <mergeCell ref="C23:K23"/>
    <mergeCell ref="E13:H13"/>
    <mergeCell ref="E14:H14"/>
    <mergeCell ref="C17:I17"/>
    <mergeCell ref="C18:K18"/>
    <mergeCell ref="C19:K19"/>
    <mergeCell ref="C20:K20"/>
    <mergeCell ref="B3:K5"/>
    <mergeCell ref="B6:K6"/>
    <mergeCell ref="E9:H9"/>
    <mergeCell ref="E10:H10"/>
    <mergeCell ref="E11:H11"/>
    <mergeCell ref="E12:H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CA78-7DEF-4C77-B74E-E1E19485818C}">
  <sheetPr>
    <tabColor rgb="FF0E7C6B"/>
  </sheetPr>
  <dimension ref="A1:S32"/>
  <sheetViews>
    <sheetView topLeftCell="A6" workbookViewId="0">
      <pane xSplit="3" ySplit="2" topLeftCell="D8" activePane="bottomRight" state="frozen"/>
      <selection activeCell="A6" sqref="A6"/>
      <selection pane="topRight" activeCell="D6" sqref="D6"/>
      <selection pane="bottomLeft" activeCell="A8" sqref="A8"/>
      <selection pane="bottomRight" activeCell="A6" sqref="A6"/>
    </sheetView>
  </sheetViews>
  <sheetFormatPr defaultRowHeight="14.5" x14ac:dyDescent="0.35"/>
  <cols>
    <col min="1" max="1" width="6.6328125" style="1" customWidth="1"/>
    <col min="2" max="2" width="30.6328125" style="1" customWidth="1"/>
    <col min="3" max="3" width="42.6328125" style="1" customWidth="1"/>
    <col min="4" max="4" width="20.6328125" style="1" customWidth="1"/>
    <col min="5" max="5" width="18.6328125" style="1" customWidth="1"/>
    <col min="6" max="6" width="16.6328125" style="1" customWidth="1"/>
    <col min="7" max="7" width="13.6328125" style="1" customWidth="1"/>
    <col min="8" max="9" width="10.6328125" style="1" customWidth="1"/>
    <col min="10" max="10" width="11.6328125" style="1" customWidth="1"/>
    <col min="11" max="11" width="14.6328125" style="1" customWidth="1"/>
    <col min="12" max="13" width="10.6328125" style="1" customWidth="1"/>
    <col min="14" max="14" width="11.6328125" style="1" customWidth="1"/>
    <col min="15" max="15" width="15.6328125" style="1" customWidth="1"/>
    <col min="16" max="16" width="11.6328125" style="1" customWidth="1"/>
    <col min="17" max="18" width="12.6328125" style="1" customWidth="1"/>
    <col min="19" max="19" width="34.6328125" style="1" customWidth="1"/>
    <col min="20" max="16384" width="8.7265625" style="1"/>
  </cols>
  <sheetData>
    <row r="1" spans="1:19" ht="30" customHeight="1" x14ac:dyDescent="0.35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5" spans="1:19" ht="44" customHeight="1" x14ac:dyDescent="0.35">
      <c r="A5" s="16" t="s">
        <v>19</v>
      </c>
      <c r="B5" s="16" t="s">
        <v>20</v>
      </c>
      <c r="C5" s="16" t="s">
        <v>21</v>
      </c>
      <c r="D5" s="16" t="s">
        <v>22</v>
      </c>
      <c r="E5" s="16" t="s">
        <v>23</v>
      </c>
      <c r="F5" s="16" t="s">
        <v>24</v>
      </c>
      <c r="G5" s="16" t="s">
        <v>25</v>
      </c>
      <c r="H5" s="16" t="s">
        <v>26</v>
      </c>
      <c r="I5" s="16" t="s">
        <v>27</v>
      </c>
      <c r="J5" s="16" t="s">
        <v>28</v>
      </c>
      <c r="K5" s="16" t="s">
        <v>29</v>
      </c>
      <c r="L5" s="16" t="s">
        <v>30</v>
      </c>
      <c r="M5" s="16" t="s">
        <v>31</v>
      </c>
      <c r="N5" s="16" t="s">
        <v>32</v>
      </c>
      <c r="O5" s="16" t="s">
        <v>33</v>
      </c>
      <c r="P5" s="16" t="s">
        <v>34</v>
      </c>
      <c r="Q5" s="16" t="s">
        <v>35</v>
      </c>
      <c r="R5" s="16" t="s">
        <v>36</v>
      </c>
      <c r="S5" s="16" t="s">
        <v>37</v>
      </c>
    </row>
    <row r="6" spans="1:19" ht="117.5" x14ac:dyDescent="0.35">
      <c r="A6" s="20" t="str">
        <f>IF($B6="","","R"&amp;TEXT(ROW()-5,"00"))</f>
        <v>R01</v>
      </c>
      <c r="B6" s="19" t="s">
        <v>38</v>
      </c>
      <c r="C6" s="19" t="s">
        <v>40</v>
      </c>
      <c r="D6" s="17" t="s">
        <v>42</v>
      </c>
      <c r="E6" s="17" t="s">
        <v>44</v>
      </c>
      <c r="F6" s="17" t="s">
        <v>46</v>
      </c>
      <c r="G6" s="18">
        <v>4</v>
      </c>
      <c r="H6" s="18">
        <v>4</v>
      </c>
      <c r="I6" s="20">
        <f>IF(OR($G6="",$H6=""),"",$G6*$H6)</f>
        <v>16</v>
      </c>
      <c r="J6" s="20" t="str">
        <f>IF($I6="","",IF($I6&lt;=6,"Baixo",IF($I6&lt;=12,"Moderado",IF($I6&lt;=16,"Alto","Crítico"))))</f>
        <v>Alto</v>
      </c>
      <c r="K6" s="18">
        <v>2</v>
      </c>
      <c r="L6" s="20">
        <f>IF(OR($G6="",$K6=""),"",MAX(1,ROUND($G6*(1-($K6-1)/4*0.6),0)))</f>
        <v>3</v>
      </c>
      <c r="M6" s="20">
        <f>IF(OR($L6="",$H6=""),"",$L6*$H6)</f>
        <v>12</v>
      </c>
      <c r="N6" s="20" t="str">
        <f>IF($M6="","",IF($M6&lt;=6,"Baixo",IF($M6&lt;=12,"Moderado",IF($M6&lt;=16,"Alto","Crítico"))))</f>
        <v>Moderado</v>
      </c>
      <c r="O6" s="21">
        <f>IF($L6="","",CHOOSE($L6,0.05,0.2,0.4,0.6,0.8))</f>
        <v>0.4</v>
      </c>
      <c r="P6" s="18" t="s">
        <v>48</v>
      </c>
      <c r="Q6" s="20" t="str">
        <f>IF(OR($M6="",$P6=""),"",IF($M6&lt;=IF($P6="Baixo",6,IF($P6="Moderado",12,16)),"Dentro","Fora"))</f>
        <v>Dentro</v>
      </c>
      <c r="R6" s="18" t="s">
        <v>49</v>
      </c>
      <c r="S6" s="19" t="s">
        <v>51</v>
      </c>
    </row>
    <row r="7" spans="1:19" ht="104.5" x14ac:dyDescent="0.35">
      <c r="A7" s="20" t="str">
        <f>IF($B7="","","R"&amp;TEXT(ROW()-5,"00"))</f>
        <v>R02</v>
      </c>
      <c r="B7" s="19" t="s">
        <v>39</v>
      </c>
      <c r="C7" s="19" t="s">
        <v>41</v>
      </c>
      <c r="D7" s="17" t="s">
        <v>43</v>
      </c>
      <c r="E7" s="17" t="s">
        <v>45</v>
      </c>
      <c r="F7" s="17" t="s">
        <v>47</v>
      </c>
      <c r="G7" s="18">
        <v>3</v>
      </c>
      <c r="H7" s="18">
        <v>3</v>
      </c>
      <c r="I7" s="20">
        <f>IF(OR($G7="",$H7=""),"",$G7*$H7)</f>
        <v>9</v>
      </c>
      <c r="J7" s="20" t="str">
        <f>IF($I7="","",IF($I7&lt;=6,"Baixo",IF($I7&lt;=12,"Moderado",IF($I7&lt;=16,"Alto","Crítico"))))</f>
        <v>Moderado</v>
      </c>
      <c r="K7" s="18">
        <v>4</v>
      </c>
      <c r="L7" s="20">
        <f>IF(OR($G7="",$K7=""),"",MAX(1,ROUND($G7*(1-($K7-1)/4*0.6),0)))</f>
        <v>2</v>
      </c>
      <c r="M7" s="20">
        <f>IF(OR($L7="",$H7=""),"",$L7*$H7)</f>
        <v>6</v>
      </c>
      <c r="N7" s="20" t="str">
        <f>IF($M7="","",IF($M7&lt;=6,"Baixo",IF($M7&lt;=12,"Moderado",IF($M7&lt;=16,"Alto","Crítico"))))</f>
        <v>Baixo</v>
      </c>
      <c r="O7" s="21">
        <f>IF($L7="","",CHOOSE($L7,0.05,0.2,0.4,0.6,0.8))</f>
        <v>0.2</v>
      </c>
      <c r="P7" s="18" t="s">
        <v>48</v>
      </c>
      <c r="Q7" s="20" t="str">
        <f>IF(OR($M7="",$P7=""),"",IF($M7&lt;=IF($P7="Baixo",6,IF($P7="Moderado",12,16)),"Dentro","Fora"))</f>
        <v>Dentro</v>
      </c>
      <c r="R7" s="18" t="s">
        <v>50</v>
      </c>
      <c r="S7" s="19" t="s">
        <v>52</v>
      </c>
    </row>
    <row r="8" spans="1:19" x14ac:dyDescent="0.35">
      <c r="A8" s="20" t="str">
        <f>IF($B8="","","R"&amp;TEXT(ROW()-5,"00"))</f>
        <v/>
      </c>
      <c r="B8" s="19"/>
      <c r="C8" s="19"/>
      <c r="D8" s="17"/>
      <c r="E8" s="17"/>
      <c r="F8" s="17"/>
      <c r="G8" s="18"/>
      <c r="H8" s="18"/>
      <c r="I8" s="20" t="str">
        <f>IF(OR($G8="",$H8=""),"",$G8*$H8)</f>
        <v/>
      </c>
      <c r="J8" s="20" t="str">
        <f>IF($I8="","",IF($I8&lt;=6,"Baixo",IF($I8&lt;=12,"Moderado",IF($I8&lt;=16,"Alto","Crítico"))))</f>
        <v/>
      </c>
      <c r="K8" s="18"/>
      <c r="L8" s="20" t="str">
        <f>IF(OR($G8="",$K8=""),"",MAX(1,ROUND($G8*(1-($K8-1)/4*0.6),0)))</f>
        <v/>
      </c>
      <c r="M8" s="20" t="str">
        <f>IF(OR($L8="",$H8=""),"",$L8*$H8)</f>
        <v/>
      </c>
      <c r="N8" s="20" t="str">
        <f>IF($M8="","",IF($M8&lt;=6,"Baixo",IF($M8&lt;=12,"Moderado",IF($M8&lt;=16,"Alto","Crítico"))))</f>
        <v/>
      </c>
      <c r="O8" s="21" t="str">
        <f>IF($L8="","",CHOOSE($L8,0.05,0.2,0.4,0.6,0.8))</f>
        <v/>
      </c>
      <c r="P8" s="18"/>
      <c r="Q8" s="20" t="str">
        <f>IF(OR($M8="",$P8=""),"",IF($M8&lt;=IF($P8="Baixo",6,IF($P8="Moderado",12,16)),"Dentro","Fora"))</f>
        <v/>
      </c>
      <c r="R8" s="18"/>
      <c r="S8" s="19"/>
    </row>
    <row r="9" spans="1:19" x14ac:dyDescent="0.35">
      <c r="A9" s="20" t="str">
        <f>IF($B9="","","R"&amp;TEXT(ROW()-5,"00"))</f>
        <v/>
      </c>
      <c r="B9" s="19"/>
      <c r="C9" s="19"/>
      <c r="D9" s="17"/>
      <c r="E9" s="17"/>
      <c r="F9" s="17"/>
      <c r="G9" s="18"/>
      <c r="H9" s="18"/>
      <c r="I9" s="20" t="str">
        <f>IF(OR($G9="",$H9=""),"",$G9*$H9)</f>
        <v/>
      </c>
      <c r="J9" s="20" t="str">
        <f>IF($I9="","",IF($I9&lt;=6,"Baixo",IF($I9&lt;=12,"Moderado",IF($I9&lt;=16,"Alto","Crítico"))))</f>
        <v/>
      </c>
      <c r="K9" s="18"/>
      <c r="L9" s="20" t="str">
        <f>IF(OR($G9="",$K9=""),"",MAX(1,ROUND($G9*(1-($K9-1)/4*0.6),0)))</f>
        <v/>
      </c>
      <c r="M9" s="20" t="str">
        <f>IF(OR($L9="",$H9=""),"",$L9*$H9)</f>
        <v/>
      </c>
      <c r="N9" s="20" t="str">
        <f>IF($M9="","",IF($M9&lt;=6,"Baixo",IF($M9&lt;=12,"Moderado",IF($M9&lt;=16,"Alto","Crítico"))))</f>
        <v/>
      </c>
      <c r="O9" s="21" t="str">
        <f>IF($L9="","",CHOOSE($L9,0.05,0.2,0.4,0.6,0.8))</f>
        <v/>
      </c>
      <c r="P9" s="18"/>
      <c r="Q9" s="20" t="str">
        <f>IF(OR($M9="",$P9=""),"",IF($M9&lt;=IF($P9="Baixo",6,IF($P9="Moderado",12,16)),"Dentro","Fora"))</f>
        <v/>
      </c>
      <c r="R9" s="18"/>
      <c r="S9" s="19"/>
    </row>
    <row r="10" spans="1:19" x14ac:dyDescent="0.35">
      <c r="A10" s="20" t="str">
        <f>IF($B10="","","R"&amp;TEXT(ROW()-5,"00"))</f>
        <v/>
      </c>
      <c r="B10" s="19"/>
      <c r="C10" s="19"/>
      <c r="D10" s="17"/>
      <c r="E10" s="17"/>
      <c r="F10" s="17"/>
      <c r="G10" s="18"/>
      <c r="H10" s="18"/>
      <c r="I10" s="20" t="str">
        <f>IF(OR($G10="",$H10=""),"",$G10*$H10)</f>
        <v/>
      </c>
      <c r="J10" s="20" t="str">
        <f>IF($I10="","",IF($I10&lt;=6,"Baixo",IF($I10&lt;=12,"Moderado",IF($I10&lt;=16,"Alto","Crítico"))))</f>
        <v/>
      </c>
      <c r="K10" s="18"/>
      <c r="L10" s="20" t="str">
        <f>IF(OR($G10="",$K10=""),"",MAX(1,ROUND($G10*(1-($K10-1)/4*0.6),0)))</f>
        <v/>
      </c>
      <c r="M10" s="20" t="str">
        <f>IF(OR($L10="",$H10=""),"",$L10*$H10)</f>
        <v/>
      </c>
      <c r="N10" s="20" t="str">
        <f>IF($M10="","",IF($M10&lt;=6,"Baixo",IF($M10&lt;=12,"Moderado",IF($M10&lt;=16,"Alto","Crítico"))))</f>
        <v/>
      </c>
      <c r="O10" s="21" t="str">
        <f>IF($L10="","",CHOOSE($L10,0.05,0.2,0.4,0.6,0.8))</f>
        <v/>
      </c>
      <c r="P10" s="18"/>
      <c r="Q10" s="20" t="str">
        <f>IF(OR($M10="",$P10=""),"",IF($M10&lt;=IF($P10="Baixo",6,IF($P10="Moderado",12,16)),"Dentro","Fora"))</f>
        <v/>
      </c>
      <c r="R10" s="18"/>
      <c r="S10" s="19"/>
    </row>
    <row r="11" spans="1:19" x14ac:dyDescent="0.35">
      <c r="A11" s="20" t="str">
        <f>IF($B11="","","R"&amp;TEXT(ROW()-5,"00"))</f>
        <v/>
      </c>
      <c r="B11" s="19"/>
      <c r="C11" s="19"/>
      <c r="D11" s="17"/>
      <c r="E11" s="17"/>
      <c r="F11" s="17"/>
      <c r="G11" s="18"/>
      <c r="H11" s="18"/>
      <c r="I11" s="20" t="str">
        <f>IF(OR($G11="",$H11=""),"",$G11*$H11)</f>
        <v/>
      </c>
      <c r="J11" s="20" t="str">
        <f>IF($I11="","",IF($I11&lt;=6,"Baixo",IF($I11&lt;=12,"Moderado",IF($I11&lt;=16,"Alto","Crítico"))))</f>
        <v/>
      </c>
      <c r="K11" s="18"/>
      <c r="L11" s="20" t="str">
        <f>IF(OR($G11="",$K11=""),"",MAX(1,ROUND($G11*(1-($K11-1)/4*0.6),0)))</f>
        <v/>
      </c>
      <c r="M11" s="20" t="str">
        <f>IF(OR($L11="",$H11=""),"",$L11*$H11)</f>
        <v/>
      </c>
      <c r="N11" s="20" t="str">
        <f>IF($M11="","",IF($M11&lt;=6,"Baixo",IF($M11&lt;=12,"Moderado",IF($M11&lt;=16,"Alto","Crítico"))))</f>
        <v/>
      </c>
      <c r="O11" s="21" t="str">
        <f>IF($L11="","",CHOOSE($L11,0.05,0.2,0.4,0.6,0.8))</f>
        <v/>
      </c>
      <c r="P11" s="18"/>
      <c r="Q11" s="20" t="str">
        <f>IF(OR($M11="",$P11=""),"",IF($M11&lt;=IF($P11="Baixo",6,IF($P11="Moderado",12,16)),"Dentro","Fora"))</f>
        <v/>
      </c>
      <c r="R11" s="18"/>
      <c r="S11" s="19"/>
    </row>
    <row r="12" spans="1:19" x14ac:dyDescent="0.35">
      <c r="A12" s="20" t="str">
        <f>IF($B12="","","R"&amp;TEXT(ROW()-5,"00"))</f>
        <v/>
      </c>
      <c r="B12" s="19"/>
      <c r="C12" s="19"/>
      <c r="D12" s="17"/>
      <c r="E12" s="17"/>
      <c r="F12" s="17"/>
      <c r="G12" s="18"/>
      <c r="H12" s="18"/>
      <c r="I12" s="20" t="str">
        <f>IF(OR($G12="",$H12=""),"",$G12*$H12)</f>
        <v/>
      </c>
      <c r="J12" s="20" t="str">
        <f>IF($I12="","",IF($I12&lt;=6,"Baixo",IF($I12&lt;=12,"Moderado",IF($I12&lt;=16,"Alto","Crítico"))))</f>
        <v/>
      </c>
      <c r="K12" s="18"/>
      <c r="L12" s="20" t="str">
        <f>IF(OR($G12="",$K12=""),"",MAX(1,ROUND($G12*(1-($K12-1)/4*0.6),0)))</f>
        <v/>
      </c>
      <c r="M12" s="20" t="str">
        <f>IF(OR($L12="",$H12=""),"",$L12*$H12)</f>
        <v/>
      </c>
      <c r="N12" s="20" t="str">
        <f>IF($M12="","",IF($M12&lt;=6,"Baixo",IF($M12&lt;=12,"Moderado",IF($M12&lt;=16,"Alto","Crítico"))))</f>
        <v/>
      </c>
      <c r="O12" s="21" t="str">
        <f>IF($L12="","",CHOOSE($L12,0.05,0.2,0.4,0.6,0.8))</f>
        <v/>
      </c>
      <c r="P12" s="18"/>
      <c r="Q12" s="20" t="str">
        <f>IF(OR($M12="",$P12=""),"",IF($M12&lt;=IF($P12="Baixo",6,IF($P12="Moderado",12,16)),"Dentro","Fora"))</f>
        <v/>
      </c>
      <c r="R12" s="18"/>
      <c r="S12" s="19"/>
    </row>
    <row r="13" spans="1:19" x14ac:dyDescent="0.35">
      <c r="A13" s="20" t="str">
        <f>IF($B13="","","R"&amp;TEXT(ROW()-5,"00"))</f>
        <v/>
      </c>
      <c r="B13" s="19"/>
      <c r="C13" s="19"/>
      <c r="D13" s="17"/>
      <c r="E13" s="17"/>
      <c r="F13" s="17"/>
      <c r="G13" s="18"/>
      <c r="H13" s="18"/>
      <c r="I13" s="20" t="str">
        <f>IF(OR($G13="",$H13=""),"",$G13*$H13)</f>
        <v/>
      </c>
      <c r="J13" s="20" t="str">
        <f>IF($I13="","",IF($I13&lt;=6,"Baixo",IF($I13&lt;=12,"Moderado",IF($I13&lt;=16,"Alto","Crítico"))))</f>
        <v/>
      </c>
      <c r="K13" s="18"/>
      <c r="L13" s="20" t="str">
        <f>IF(OR($G13="",$K13=""),"",MAX(1,ROUND($G13*(1-($K13-1)/4*0.6),0)))</f>
        <v/>
      </c>
      <c r="M13" s="20" t="str">
        <f>IF(OR($L13="",$H13=""),"",$L13*$H13)</f>
        <v/>
      </c>
      <c r="N13" s="20" t="str">
        <f>IF($M13="","",IF($M13&lt;=6,"Baixo",IF($M13&lt;=12,"Moderado",IF($M13&lt;=16,"Alto","Crítico"))))</f>
        <v/>
      </c>
      <c r="O13" s="21" t="str">
        <f>IF($L13="","",CHOOSE($L13,0.05,0.2,0.4,0.6,0.8))</f>
        <v/>
      </c>
      <c r="P13" s="18"/>
      <c r="Q13" s="20" t="str">
        <f>IF(OR($M13="",$P13=""),"",IF($M13&lt;=IF($P13="Baixo",6,IF($P13="Moderado",12,16)),"Dentro","Fora"))</f>
        <v/>
      </c>
      <c r="R13" s="18"/>
      <c r="S13" s="19"/>
    </row>
    <row r="14" spans="1:19" x14ac:dyDescent="0.35">
      <c r="A14" s="20" t="str">
        <f>IF($B14="","","R"&amp;TEXT(ROW()-5,"00"))</f>
        <v/>
      </c>
      <c r="B14" s="19"/>
      <c r="C14" s="19"/>
      <c r="D14" s="17"/>
      <c r="E14" s="17"/>
      <c r="F14" s="17"/>
      <c r="G14" s="18"/>
      <c r="H14" s="18"/>
      <c r="I14" s="20" t="str">
        <f>IF(OR($G14="",$H14=""),"",$G14*$H14)</f>
        <v/>
      </c>
      <c r="J14" s="20" t="str">
        <f>IF($I14="","",IF($I14&lt;=6,"Baixo",IF($I14&lt;=12,"Moderado",IF($I14&lt;=16,"Alto","Crítico"))))</f>
        <v/>
      </c>
      <c r="K14" s="18"/>
      <c r="L14" s="20" t="str">
        <f>IF(OR($G14="",$K14=""),"",MAX(1,ROUND($G14*(1-($K14-1)/4*0.6),0)))</f>
        <v/>
      </c>
      <c r="M14" s="20" t="str">
        <f>IF(OR($L14="",$H14=""),"",$L14*$H14)</f>
        <v/>
      </c>
      <c r="N14" s="20" t="str">
        <f>IF($M14="","",IF($M14&lt;=6,"Baixo",IF($M14&lt;=12,"Moderado",IF($M14&lt;=16,"Alto","Crítico"))))</f>
        <v/>
      </c>
      <c r="O14" s="21" t="str">
        <f>IF($L14="","",CHOOSE($L14,0.05,0.2,0.4,0.6,0.8))</f>
        <v/>
      </c>
      <c r="P14" s="18"/>
      <c r="Q14" s="20" t="str">
        <f>IF(OR($M14="",$P14=""),"",IF($M14&lt;=IF($P14="Baixo",6,IF($P14="Moderado",12,16)),"Dentro","Fora"))</f>
        <v/>
      </c>
      <c r="R14" s="18"/>
      <c r="S14" s="19"/>
    </row>
    <row r="15" spans="1:19" x14ac:dyDescent="0.35">
      <c r="A15" s="20" t="str">
        <f>IF($B15="","","R"&amp;TEXT(ROW()-5,"00"))</f>
        <v/>
      </c>
      <c r="B15" s="19"/>
      <c r="C15" s="19"/>
      <c r="D15" s="17"/>
      <c r="E15" s="17"/>
      <c r="F15" s="17"/>
      <c r="G15" s="18"/>
      <c r="H15" s="18"/>
      <c r="I15" s="20" t="str">
        <f>IF(OR($G15="",$H15=""),"",$G15*$H15)</f>
        <v/>
      </c>
      <c r="J15" s="20" t="str">
        <f>IF($I15="","",IF($I15&lt;=6,"Baixo",IF($I15&lt;=12,"Moderado",IF($I15&lt;=16,"Alto","Crítico"))))</f>
        <v/>
      </c>
      <c r="K15" s="18"/>
      <c r="L15" s="20" t="str">
        <f>IF(OR($G15="",$K15=""),"",MAX(1,ROUND($G15*(1-($K15-1)/4*0.6),0)))</f>
        <v/>
      </c>
      <c r="M15" s="20" t="str">
        <f>IF(OR($L15="",$H15=""),"",$L15*$H15)</f>
        <v/>
      </c>
      <c r="N15" s="20" t="str">
        <f>IF($M15="","",IF($M15&lt;=6,"Baixo",IF($M15&lt;=12,"Moderado",IF($M15&lt;=16,"Alto","Crítico"))))</f>
        <v/>
      </c>
      <c r="O15" s="21" t="str">
        <f>IF($L15="","",CHOOSE($L15,0.05,0.2,0.4,0.6,0.8))</f>
        <v/>
      </c>
      <c r="P15" s="18"/>
      <c r="Q15" s="20" t="str">
        <f>IF(OR($M15="",$P15=""),"",IF($M15&lt;=IF($P15="Baixo",6,IF($P15="Moderado",12,16)),"Dentro","Fora"))</f>
        <v/>
      </c>
      <c r="R15" s="18"/>
      <c r="S15" s="19"/>
    </row>
    <row r="16" spans="1:19" x14ac:dyDescent="0.35">
      <c r="A16" s="20" t="str">
        <f>IF($B16="","","R"&amp;TEXT(ROW()-5,"00"))</f>
        <v/>
      </c>
      <c r="B16" s="19"/>
      <c r="C16" s="19"/>
      <c r="D16" s="17"/>
      <c r="E16" s="17"/>
      <c r="F16" s="17"/>
      <c r="G16" s="18"/>
      <c r="H16" s="18"/>
      <c r="I16" s="20" t="str">
        <f>IF(OR($G16="",$H16=""),"",$G16*$H16)</f>
        <v/>
      </c>
      <c r="J16" s="20" t="str">
        <f>IF($I16="","",IF($I16&lt;=6,"Baixo",IF($I16&lt;=12,"Moderado",IF($I16&lt;=16,"Alto","Crítico"))))</f>
        <v/>
      </c>
      <c r="K16" s="18"/>
      <c r="L16" s="20" t="str">
        <f>IF(OR($G16="",$K16=""),"",MAX(1,ROUND($G16*(1-($K16-1)/4*0.6),0)))</f>
        <v/>
      </c>
      <c r="M16" s="20" t="str">
        <f>IF(OR($L16="",$H16=""),"",$L16*$H16)</f>
        <v/>
      </c>
      <c r="N16" s="20" t="str">
        <f>IF($M16="","",IF($M16&lt;=6,"Baixo",IF($M16&lt;=12,"Moderado",IF($M16&lt;=16,"Alto","Crítico"))))</f>
        <v/>
      </c>
      <c r="O16" s="21" t="str">
        <f>IF($L16="","",CHOOSE($L16,0.05,0.2,0.4,0.6,0.8))</f>
        <v/>
      </c>
      <c r="P16" s="18"/>
      <c r="Q16" s="20" t="str">
        <f>IF(OR($M16="",$P16=""),"",IF($M16&lt;=IF($P16="Baixo",6,IF($P16="Moderado",12,16)),"Dentro","Fora"))</f>
        <v/>
      </c>
      <c r="R16" s="18"/>
      <c r="S16" s="19"/>
    </row>
    <row r="17" spans="1:19" x14ac:dyDescent="0.35">
      <c r="A17" s="20" t="str">
        <f>IF($B17="","","R"&amp;TEXT(ROW()-5,"00"))</f>
        <v/>
      </c>
      <c r="B17" s="19"/>
      <c r="C17" s="19"/>
      <c r="D17" s="17"/>
      <c r="E17" s="17"/>
      <c r="F17" s="17"/>
      <c r="G17" s="18"/>
      <c r="H17" s="18"/>
      <c r="I17" s="20" t="str">
        <f>IF(OR($G17="",$H17=""),"",$G17*$H17)</f>
        <v/>
      </c>
      <c r="J17" s="20" t="str">
        <f>IF($I17="","",IF($I17&lt;=6,"Baixo",IF($I17&lt;=12,"Moderado",IF($I17&lt;=16,"Alto","Crítico"))))</f>
        <v/>
      </c>
      <c r="K17" s="18"/>
      <c r="L17" s="20" t="str">
        <f>IF(OR($G17="",$K17=""),"",MAX(1,ROUND($G17*(1-($K17-1)/4*0.6),0)))</f>
        <v/>
      </c>
      <c r="M17" s="20" t="str">
        <f>IF(OR($L17="",$H17=""),"",$L17*$H17)</f>
        <v/>
      </c>
      <c r="N17" s="20" t="str">
        <f>IF($M17="","",IF($M17&lt;=6,"Baixo",IF($M17&lt;=12,"Moderado",IF($M17&lt;=16,"Alto","Crítico"))))</f>
        <v/>
      </c>
      <c r="O17" s="21" t="str">
        <f>IF($L17="","",CHOOSE($L17,0.05,0.2,0.4,0.6,0.8))</f>
        <v/>
      </c>
      <c r="P17" s="18"/>
      <c r="Q17" s="20" t="str">
        <f>IF(OR($M17="",$P17=""),"",IF($M17&lt;=IF($P17="Baixo",6,IF($P17="Moderado",12,16)),"Dentro","Fora"))</f>
        <v/>
      </c>
      <c r="R17" s="18"/>
      <c r="S17" s="19"/>
    </row>
    <row r="18" spans="1:19" x14ac:dyDescent="0.35">
      <c r="A18" s="20" t="str">
        <f>IF($B18="","","R"&amp;TEXT(ROW()-5,"00"))</f>
        <v/>
      </c>
      <c r="B18" s="19"/>
      <c r="C18" s="19"/>
      <c r="D18" s="17"/>
      <c r="E18" s="17"/>
      <c r="F18" s="17"/>
      <c r="G18" s="18"/>
      <c r="H18" s="18"/>
      <c r="I18" s="20" t="str">
        <f>IF(OR($G18="",$H18=""),"",$G18*$H18)</f>
        <v/>
      </c>
      <c r="J18" s="20" t="str">
        <f>IF($I18="","",IF($I18&lt;=6,"Baixo",IF($I18&lt;=12,"Moderado",IF($I18&lt;=16,"Alto","Crítico"))))</f>
        <v/>
      </c>
      <c r="K18" s="18"/>
      <c r="L18" s="20" t="str">
        <f>IF(OR($G18="",$K18=""),"",MAX(1,ROUND($G18*(1-($K18-1)/4*0.6),0)))</f>
        <v/>
      </c>
      <c r="M18" s="20" t="str">
        <f>IF(OR($L18="",$H18=""),"",$L18*$H18)</f>
        <v/>
      </c>
      <c r="N18" s="20" t="str">
        <f>IF($M18="","",IF($M18&lt;=6,"Baixo",IF($M18&lt;=12,"Moderado",IF($M18&lt;=16,"Alto","Crítico"))))</f>
        <v/>
      </c>
      <c r="O18" s="21" t="str">
        <f>IF($L18="","",CHOOSE($L18,0.05,0.2,0.4,0.6,0.8))</f>
        <v/>
      </c>
      <c r="P18" s="18"/>
      <c r="Q18" s="20" t="str">
        <f>IF(OR($M18="",$P18=""),"",IF($M18&lt;=IF($P18="Baixo",6,IF($P18="Moderado",12,16)),"Dentro","Fora"))</f>
        <v/>
      </c>
      <c r="R18" s="18"/>
      <c r="S18" s="19"/>
    </row>
    <row r="19" spans="1:19" x14ac:dyDescent="0.35">
      <c r="A19" s="20" t="str">
        <f>IF($B19="","","R"&amp;TEXT(ROW()-5,"00"))</f>
        <v/>
      </c>
      <c r="B19" s="19"/>
      <c r="C19" s="19"/>
      <c r="D19" s="17"/>
      <c r="E19" s="17"/>
      <c r="F19" s="17"/>
      <c r="G19" s="18"/>
      <c r="H19" s="18"/>
      <c r="I19" s="20" t="str">
        <f>IF(OR($G19="",$H19=""),"",$G19*$H19)</f>
        <v/>
      </c>
      <c r="J19" s="20" t="str">
        <f>IF($I19="","",IF($I19&lt;=6,"Baixo",IF($I19&lt;=12,"Moderado",IF($I19&lt;=16,"Alto","Crítico"))))</f>
        <v/>
      </c>
      <c r="K19" s="18"/>
      <c r="L19" s="20" t="str">
        <f>IF(OR($G19="",$K19=""),"",MAX(1,ROUND($G19*(1-($K19-1)/4*0.6),0)))</f>
        <v/>
      </c>
      <c r="M19" s="20" t="str">
        <f>IF(OR($L19="",$H19=""),"",$L19*$H19)</f>
        <v/>
      </c>
      <c r="N19" s="20" t="str">
        <f>IF($M19="","",IF($M19&lt;=6,"Baixo",IF($M19&lt;=12,"Moderado",IF($M19&lt;=16,"Alto","Crítico"))))</f>
        <v/>
      </c>
      <c r="O19" s="21" t="str">
        <f>IF($L19="","",CHOOSE($L19,0.05,0.2,0.4,0.6,0.8))</f>
        <v/>
      </c>
      <c r="P19" s="18"/>
      <c r="Q19" s="20" t="str">
        <f>IF(OR($M19="",$P19=""),"",IF($M19&lt;=IF($P19="Baixo",6,IF($P19="Moderado",12,16)),"Dentro","Fora"))</f>
        <v/>
      </c>
      <c r="R19" s="18"/>
      <c r="S19" s="19"/>
    </row>
    <row r="20" spans="1:19" x14ac:dyDescent="0.35">
      <c r="A20" s="20" t="str">
        <f>IF($B20="","","R"&amp;TEXT(ROW()-5,"00"))</f>
        <v/>
      </c>
      <c r="B20" s="19"/>
      <c r="C20" s="19"/>
      <c r="D20" s="17"/>
      <c r="E20" s="17"/>
      <c r="F20" s="17"/>
      <c r="G20" s="18"/>
      <c r="H20" s="18"/>
      <c r="I20" s="20" t="str">
        <f>IF(OR($G20="",$H20=""),"",$G20*$H20)</f>
        <v/>
      </c>
      <c r="J20" s="20" t="str">
        <f>IF($I20="","",IF($I20&lt;=6,"Baixo",IF($I20&lt;=12,"Moderado",IF($I20&lt;=16,"Alto","Crítico"))))</f>
        <v/>
      </c>
      <c r="K20" s="18"/>
      <c r="L20" s="20" t="str">
        <f>IF(OR($G20="",$K20=""),"",MAX(1,ROUND($G20*(1-($K20-1)/4*0.6),0)))</f>
        <v/>
      </c>
      <c r="M20" s="20" t="str">
        <f>IF(OR($L20="",$H20=""),"",$L20*$H20)</f>
        <v/>
      </c>
      <c r="N20" s="20" t="str">
        <f>IF($M20="","",IF($M20&lt;=6,"Baixo",IF($M20&lt;=12,"Moderado",IF($M20&lt;=16,"Alto","Crítico"))))</f>
        <v/>
      </c>
      <c r="O20" s="21" t="str">
        <f>IF($L20="","",CHOOSE($L20,0.05,0.2,0.4,0.6,0.8))</f>
        <v/>
      </c>
      <c r="P20" s="18"/>
      <c r="Q20" s="20" t="str">
        <f>IF(OR($M20="",$P20=""),"",IF($M20&lt;=IF($P20="Baixo",6,IF($P20="Moderado",12,16)),"Dentro","Fora"))</f>
        <v/>
      </c>
      <c r="R20" s="18"/>
      <c r="S20" s="19"/>
    </row>
    <row r="21" spans="1:19" x14ac:dyDescent="0.35">
      <c r="A21" s="20" t="str">
        <f>IF($B21="","","R"&amp;TEXT(ROW()-5,"00"))</f>
        <v/>
      </c>
      <c r="B21" s="19"/>
      <c r="C21" s="19"/>
      <c r="D21" s="17"/>
      <c r="E21" s="17"/>
      <c r="F21" s="17"/>
      <c r="G21" s="18"/>
      <c r="H21" s="18"/>
      <c r="I21" s="20" t="str">
        <f>IF(OR($G21="",$H21=""),"",$G21*$H21)</f>
        <v/>
      </c>
      <c r="J21" s="20" t="str">
        <f>IF($I21="","",IF($I21&lt;=6,"Baixo",IF($I21&lt;=12,"Moderado",IF($I21&lt;=16,"Alto","Crítico"))))</f>
        <v/>
      </c>
      <c r="K21" s="18"/>
      <c r="L21" s="20" t="str">
        <f>IF(OR($G21="",$K21=""),"",MAX(1,ROUND($G21*(1-($K21-1)/4*0.6),0)))</f>
        <v/>
      </c>
      <c r="M21" s="20" t="str">
        <f>IF(OR($L21="",$H21=""),"",$L21*$H21)</f>
        <v/>
      </c>
      <c r="N21" s="20" t="str">
        <f>IF($M21="","",IF($M21&lt;=6,"Baixo",IF($M21&lt;=12,"Moderado",IF($M21&lt;=16,"Alto","Crítico"))))</f>
        <v/>
      </c>
      <c r="O21" s="21" t="str">
        <f>IF($L21="","",CHOOSE($L21,0.05,0.2,0.4,0.6,0.8))</f>
        <v/>
      </c>
      <c r="P21" s="18"/>
      <c r="Q21" s="20" t="str">
        <f>IF(OR($M21="",$P21=""),"",IF($M21&lt;=IF($P21="Baixo",6,IF($P21="Moderado",12,16)),"Dentro","Fora"))</f>
        <v/>
      </c>
      <c r="R21" s="18"/>
      <c r="S21" s="19"/>
    </row>
    <row r="22" spans="1:19" x14ac:dyDescent="0.35">
      <c r="A22" s="20" t="str">
        <f>IF($B22="","","R"&amp;TEXT(ROW()-5,"00"))</f>
        <v/>
      </c>
      <c r="B22" s="19"/>
      <c r="C22" s="19"/>
      <c r="D22" s="17"/>
      <c r="E22" s="17"/>
      <c r="F22" s="17"/>
      <c r="G22" s="18"/>
      <c r="H22" s="18"/>
      <c r="I22" s="20" t="str">
        <f>IF(OR($G22="",$H22=""),"",$G22*$H22)</f>
        <v/>
      </c>
      <c r="J22" s="20" t="str">
        <f>IF($I22="","",IF($I22&lt;=6,"Baixo",IF($I22&lt;=12,"Moderado",IF($I22&lt;=16,"Alto","Crítico"))))</f>
        <v/>
      </c>
      <c r="K22" s="18"/>
      <c r="L22" s="20" t="str">
        <f>IF(OR($G22="",$K22=""),"",MAX(1,ROUND($G22*(1-($K22-1)/4*0.6),0)))</f>
        <v/>
      </c>
      <c r="M22" s="20" t="str">
        <f>IF(OR($L22="",$H22=""),"",$L22*$H22)</f>
        <v/>
      </c>
      <c r="N22" s="20" t="str">
        <f>IF($M22="","",IF($M22&lt;=6,"Baixo",IF($M22&lt;=12,"Moderado",IF($M22&lt;=16,"Alto","Crítico"))))</f>
        <v/>
      </c>
      <c r="O22" s="21" t="str">
        <f>IF($L22="","",CHOOSE($L22,0.05,0.2,0.4,0.6,0.8))</f>
        <v/>
      </c>
      <c r="P22" s="18"/>
      <c r="Q22" s="20" t="str">
        <f>IF(OR($M22="",$P22=""),"",IF($M22&lt;=IF($P22="Baixo",6,IF($P22="Moderado",12,16)),"Dentro","Fora"))</f>
        <v/>
      </c>
      <c r="R22" s="18"/>
      <c r="S22" s="19"/>
    </row>
    <row r="23" spans="1:19" x14ac:dyDescent="0.35">
      <c r="A23" s="20" t="str">
        <f>IF($B23="","","R"&amp;TEXT(ROW()-5,"00"))</f>
        <v/>
      </c>
      <c r="B23" s="19"/>
      <c r="C23" s="19"/>
      <c r="D23" s="17"/>
      <c r="E23" s="17"/>
      <c r="F23" s="17"/>
      <c r="G23" s="18"/>
      <c r="H23" s="18"/>
      <c r="I23" s="20" t="str">
        <f>IF(OR($G23="",$H23=""),"",$G23*$H23)</f>
        <v/>
      </c>
      <c r="J23" s="20" t="str">
        <f>IF($I23="","",IF($I23&lt;=6,"Baixo",IF($I23&lt;=12,"Moderado",IF($I23&lt;=16,"Alto","Crítico"))))</f>
        <v/>
      </c>
      <c r="K23" s="18"/>
      <c r="L23" s="20" t="str">
        <f>IF(OR($G23="",$K23=""),"",MAX(1,ROUND($G23*(1-($K23-1)/4*0.6),0)))</f>
        <v/>
      </c>
      <c r="M23" s="20" t="str">
        <f>IF(OR($L23="",$H23=""),"",$L23*$H23)</f>
        <v/>
      </c>
      <c r="N23" s="20" t="str">
        <f>IF($M23="","",IF($M23&lt;=6,"Baixo",IF($M23&lt;=12,"Moderado",IF($M23&lt;=16,"Alto","Crítico"))))</f>
        <v/>
      </c>
      <c r="O23" s="21" t="str">
        <f>IF($L23="","",CHOOSE($L23,0.05,0.2,0.4,0.6,0.8))</f>
        <v/>
      </c>
      <c r="P23" s="18"/>
      <c r="Q23" s="20" t="str">
        <f>IF(OR($M23="",$P23=""),"",IF($M23&lt;=IF($P23="Baixo",6,IF($P23="Moderado",12,16)),"Dentro","Fora"))</f>
        <v/>
      </c>
      <c r="R23" s="18"/>
      <c r="S23" s="19"/>
    </row>
    <row r="24" spans="1:19" x14ac:dyDescent="0.35">
      <c r="A24" s="20" t="str">
        <f>IF($B24="","","R"&amp;TEXT(ROW()-5,"00"))</f>
        <v/>
      </c>
      <c r="B24" s="19"/>
      <c r="C24" s="19"/>
      <c r="D24" s="17"/>
      <c r="E24" s="17"/>
      <c r="F24" s="17"/>
      <c r="G24" s="18"/>
      <c r="H24" s="18"/>
      <c r="I24" s="20" t="str">
        <f>IF(OR($G24="",$H24=""),"",$G24*$H24)</f>
        <v/>
      </c>
      <c r="J24" s="20" t="str">
        <f>IF($I24="","",IF($I24&lt;=6,"Baixo",IF($I24&lt;=12,"Moderado",IF($I24&lt;=16,"Alto","Crítico"))))</f>
        <v/>
      </c>
      <c r="K24" s="18"/>
      <c r="L24" s="20" t="str">
        <f>IF(OR($G24="",$K24=""),"",MAX(1,ROUND($G24*(1-($K24-1)/4*0.6),0)))</f>
        <v/>
      </c>
      <c r="M24" s="20" t="str">
        <f>IF(OR($L24="",$H24=""),"",$L24*$H24)</f>
        <v/>
      </c>
      <c r="N24" s="20" t="str">
        <f>IF($M24="","",IF($M24&lt;=6,"Baixo",IF($M24&lt;=12,"Moderado",IF($M24&lt;=16,"Alto","Crítico"))))</f>
        <v/>
      </c>
      <c r="O24" s="21" t="str">
        <f>IF($L24="","",CHOOSE($L24,0.05,0.2,0.4,0.6,0.8))</f>
        <v/>
      </c>
      <c r="P24" s="18"/>
      <c r="Q24" s="20" t="str">
        <f>IF(OR($M24="",$P24=""),"",IF($M24&lt;=IF($P24="Baixo",6,IF($P24="Moderado",12,16)),"Dentro","Fora"))</f>
        <v/>
      </c>
      <c r="R24" s="18"/>
      <c r="S24" s="19"/>
    </row>
    <row r="25" spans="1:19" x14ac:dyDescent="0.35">
      <c r="A25" s="20" t="str">
        <f>IF($B25="","","R"&amp;TEXT(ROW()-5,"00"))</f>
        <v/>
      </c>
      <c r="B25" s="19"/>
      <c r="C25" s="19"/>
      <c r="D25" s="17"/>
      <c r="E25" s="17"/>
      <c r="F25" s="17"/>
      <c r="G25" s="18"/>
      <c r="H25" s="18"/>
      <c r="I25" s="20" t="str">
        <f>IF(OR($G25="",$H25=""),"",$G25*$H25)</f>
        <v/>
      </c>
      <c r="J25" s="20" t="str">
        <f>IF($I25="","",IF($I25&lt;=6,"Baixo",IF($I25&lt;=12,"Moderado",IF($I25&lt;=16,"Alto","Crítico"))))</f>
        <v/>
      </c>
      <c r="K25" s="18"/>
      <c r="L25" s="20" t="str">
        <f>IF(OR($G25="",$K25=""),"",MAX(1,ROUND($G25*(1-($K25-1)/4*0.6),0)))</f>
        <v/>
      </c>
      <c r="M25" s="20" t="str">
        <f>IF(OR($L25="",$H25=""),"",$L25*$H25)</f>
        <v/>
      </c>
      <c r="N25" s="20" t="str">
        <f>IF($M25="","",IF($M25&lt;=6,"Baixo",IF($M25&lt;=12,"Moderado",IF($M25&lt;=16,"Alto","Crítico"))))</f>
        <v/>
      </c>
      <c r="O25" s="21" t="str">
        <f>IF($L25="","",CHOOSE($L25,0.05,0.2,0.4,0.6,0.8))</f>
        <v/>
      </c>
      <c r="P25" s="18"/>
      <c r="Q25" s="20" t="str">
        <f>IF(OR($M25="",$P25=""),"",IF($M25&lt;=IF($P25="Baixo",6,IF($P25="Moderado",12,16)),"Dentro","Fora"))</f>
        <v/>
      </c>
      <c r="R25" s="18"/>
      <c r="S25" s="19"/>
    </row>
    <row r="27" spans="1:19" x14ac:dyDescent="0.35">
      <c r="A27" s="22" t="s">
        <v>53</v>
      </c>
      <c r="B27" s="22"/>
      <c r="C27" s="22"/>
      <c r="D27" s="22"/>
      <c r="E27" s="22"/>
    </row>
    <row r="28" spans="1:19" x14ac:dyDescent="0.35">
      <c r="A28" s="13" t="s">
        <v>54</v>
      </c>
      <c r="B28" s="13"/>
      <c r="C28" s="13"/>
      <c r="D28" s="13"/>
      <c r="E28" s="23">
        <f>COUNTA($B$6:$B$25)</f>
        <v>2</v>
      </c>
    </row>
    <row r="29" spans="1:19" x14ac:dyDescent="0.35">
      <c r="A29" s="13" t="s">
        <v>55</v>
      </c>
      <c r="B29" s="13"/>
      <c r="C29" s="13"/>
      <c r="D29" s="13"/>
      <c r="E29" s="23">
        <f>IFERROR(ROUND(AVERAGE($M$6:$M$25),1),"-")</f>
        <v>9</v>
      </c>
    </row>
    <row r="30" spans="1:19" x14ac:dyDescent="0.35">
      <c r="A30" s="13" t="s">
        <v>56</v>
      </c>
      <c r="B30" s="13"/>
      <c r="C30" s="13"/>
      <c r="D30" s="13"/>
      <c r="E30" s="24">
        <f>IFERROR(AVERAGE($O$6:$O$25),"-")</f>
        <v>0.30000000000000004</v>
      </c>
    </row>
    <row r="31" spans="1:19" x14ac:dyDescent="0.35">
      <c r="A31" s="13" t="s">
        <v>57</v>
      </c>
      <c r="B31" s="13"/>
      <c r="C31" s="13"/>
      <c r="D31" s="13"/>
      <c r="E31" s="23">
        <f>COUNTIF($Q$6:$Q$25,"Fora")</f>
        <v>0</v>
      </c>
    </row>
    <row r="32" spans="1:19" x14ac:dyDescent="0.35">
      <c r="A32" s="13" t="s">
        <v>58</v>
      </c>
      <c r="B32" s="13"/>
      <c r="C32" s="13"/>
      <c r="D32" s="13"/>
      <c r="E32" s="23">
        <f>COUNTIF($N$6:$N$25,"Alto")+COUNTIF($N$6:$N$25,"Crítico")</f>
        <v>0</v>
      </c>
    </row>
  </sheetData>
  <mergeCells count="8">
    <mergeCell ref="A31:D31"/>
    <mergeCell ref="A32:D32"/>
    <mergeCell ref="A1:S1"/>
    <mergeCell ref="A2:S2"/>
    <mergeCell ref="A27:E27"/>
    <mergeCell ref="A28:D28"/>
    <mergeCell ref="A29:D29"/>
    <mergeCell ref="A30:D30"/>
  </mergeCells>
  <conditionalFormatting sqref="J6:J25">
    <cfRule type="cellIs" dxfId="9" priority="1" stopIfTrue="1" operator="equal">
      <formula>"Baixo"</formula>
    </cfRule>
    <cfRule type="cellIs" dxfId="8" priority="2" stopIfTrue="1" operator="equal">
      <formula>"Moderado"</formula>
    </cfRule>
    <cfRule type="cellIs" dxfId="7" priority="3" stopIfTrue="1" operator="equal">
      <formula>"Alto"</formula>
    </cfRule>
    <cfRule type="cellIs" dxfId="6" priority="4" stopIfTrue="1" operator="equal">
      <formula>"Crítico"</formula>
    </cfRule>
  </conditionalFormatting>
  <conditionalFormatting sqref="N6:N25">
    <cfRule type="cellIs" dxfId="5" priority="5" stopIfTrue="1" operator="equal">
      <formula>"Baixo"</formula>
    </cfRule>
    <cfRule type="cellIs" dxfId="4" priority="6" stopIfTrue="1" operator="equal">
      <formula>"Moderado"</formula>
    </cfRule>
    <cfRule type="cellIs" dxfId="3" priority="7" stopIfTrue="1" operator="equal">
      <formula>"Alto"</formula>
    </cfRule>
    <cfRule type="cellIs" dxfId="2" priority="8" stopIfTrue="1" operator="equal">
      <formula>"Crítico"</formula>
    </cfRule>
  </conditionalFormatting>
  <conditionalFormatting sqref="Q6:Q25">
    <cfRule type="cellIs" dxfId="1" priority="9" stopIfTrue="1" operator="equal">
      <formula>"Fora"</formula>
    </cfRule>
    <cfRule type="cellIs" dxfId="0" priority="10" stopIfTrue="1" operator="equal">
      <formula>"Dentro"</formula>
    </cfRule>
  </conditionalFormatting>
  <dataValidations count="4">
    <dataValidation type="list" allowBlank="1" showInputMessage="1" showErrorMessage="1" sqref="G6:H25 K6:K25" xr:uid="{C454B2B9-119A-4029-875F-CF6137C24FFA}">
      <mc:AlternateContent xmlns:x12ac="http://schemas.microsoft.com/office/spreadsheetml/2011/1/ac" xmlns:mc="http://schemas.openxmlformats.org/markup-compatibility/2006">
        <mc:Choice Requires="x12ac">
          <x12ac:list>"1,2,3,4,5"</x12ac:list>
        </mc:Choice>
        <mc:Fallback>
          <formula1>"1,2,3,4,5"</formula1>
        </mc:Fallback>
      </mc:AlternateContent>
    </dataValidation>
    <dataValidation type="list" allowBlank="1" showInputMessage="1" showErrorMessage="1" sqref="D6:D25" xr:uid="{D637486C-90BA-48A8-BCF1-7F4798117C03}">
      <mc:AlternateContent xmlns:x12ac="http://schemas.microsoft.com/office/spreadsheetml/2011/1/ac" xmlns:mc="http://schemas.openxmlformats.org/markup-compatibility/2006">
        <mc:Choice Requires="x12ac">
          <x12ac:list>"Estratégico,Operacional,Financeiro,Conformidade / Regulatório,Tecnologia / Cibersegurança,Fraude,Reputacional,Ambiental / ESG"</x12ac:list>
        </mc:Choice>
        <mc:Fallback>
          <formula1>"Estratégico,Operacional,Financeiro,Conformidade / Regulatório,Tecnologia / Cibersegurança,Fraude,Reputacional,Ambiental / ESG"</formula1>
        </mc:Fallback>
      </mc:AlternateContent>
    </dataValidation>
    <dataValidation type="list" allowBlank="1" showInputMessage="1" showErrorMessage="1" sqref="P6:P25" xr:uid="{6CA73B4D-2844-456B-AF75-2132793C36E8}">
      <mc:AlternateContent xmlns:x12ac="http://schemas.microsoft.com/office/spreadsheetml/2011/1/ac" xmlns:mc="http://schemas.openxmlformats.org/markup-compatibility/2006">
        <mc:Choice Requires="x12ac">
          <x12ac:list>"Baixo,Moderado,Alto"</x12ac:list>
        </mc:Choice>
        <mc:Fallback>
          <formula1>"Baixo,Moderado,Alto"</formula1>
        </mc:Fallback>
      </mc:AlternateContent>
    </dataValidation>
    <dataValidation type="list" allowBlank="1" showInputMessage="1" showErrorMessage="1" sqref="R6:R25" xr:uid="{D6C43A58-BE5C-4965-8D78-A1BCFD044B97}">
      <mc:AlternateContent xmlns:x12ac="http://schemas.microsoft.com/office/spreadsheetml/2011/1/ac" xmlns:mc="http://schemas.openxmlformats.org/markup-compatibility/2006">
        <mc:Choice Requires="x12ac">
          <x12ac:list>"Aceitar,Mitigar,Transferir,Evitar"</x12ac:list>
        </mc:Choice>
        <mc:Fallback>
          <formula1>"Aceitar,Mitigar,Transferir,Evitar"</formula1>
        </mc:Fallback>
      </mc:AlternateContent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7B7E-9153-41B4-98D7-D14E9927C0D0}">
  <sheetPr>
    <tabColor rgb="FF0B201D"/>
  </sheetPr>
  <dimension ref="A1:H23"/>
  <sheetViews>
    <sheetView workbookViewId="0"/>
  </sheetViews>
  <sheetFormatPr defaultRowHeight="14.5" x14ac:dyDescent="0.35"/>
  <cols>
    <col min="1" max="1" width="5.6328125" style="1" customWidth="1"/>
    <col min="2" max="2" width="18.6328125" style="1" customWidth="1"/>
    <col min="3" max="7" width="14.6328125" style="1" customWidth="1"/>
    <col min="8" max="16384" width="8.7265625" style="1"/>
  </cols>
  <sheetData>
    <row r="1" spans="1:8" ht="26" customHeight="1" x14ac:dyDescent="0.35">
      <c r="A1" s="25" t="s">
        <v>59</v>
      </c>
      <c r="B1" s="25"/>
      <c r="C1" s="25"/>
      <c r="D1" s="25"/>
      <c r="E1" s="25"/>
      <c r="F1" s="25"/>
      <c r="G1" s="25"/>
      <c r="H1" s="25"/>
    </row>
    <row r="3" spans="1:8" ht="15" thickBot="1" x14ac:dyDescent="0.4"/>
    <row r="4" spans="1:8" ht="34" customHeight="1" thickBot="1" x14ac:dyDescent="0.4">
      <c r="A4" s="32" t="s">
        <v>70</v>
      </c>
      <c r="B4" s="26" t="s">
        <v>60</v>
      </c>
      <c r="C4" s="27">
        <v>5</v>
      </c>
      <c r="D4" s="28">
        <v>10</v>
      </c>
      <c r="E4" s="29">
        <v>15</v>
      </c>
      <c r="F4" s="30">
        <v>20</v>
      </c>
      <c r="G4" s="30">
        <v>25</v>
      </c>
    </row>
    <row r="5" spans="1:8" ht="34" customHeight="1" thickBot="1" x14ac:dyDescent="0.4">
      <c r="A5" s="32"/>
      <c r="B5" s="26" t="s">
        <v>61</v>
      </c>
      <c r="C5" s="27">
        <v>4</v>
      </c>
      <c r="D5" s="28">
        <v>8</v>
      </c>
      <c r="E5" s="28">
        <v>12</v>
      </c>
      <c r="F5" s="29">
        <v>16</v>
      </c>
      <c r="G5" s="30">
        <v>20</v>
      </c>
    </row>
    <row r="6" spans="1:8" ht="34" customHeight="1" thickBot="1" x14ac:dyDescent="0.4">
      <c r="A6" s="32"/>
      <c r="B6" s="26" t="s">
        <v>62</v>
      </c>
      <c r="C6" s="27">
        <v>3</v>
      </c>
      <c r="D6" s="27">
        <v>6</v>
      </c>
      <c r="E6" s="28">
        <v>9</v>
      </c>
      <c r="F6" s="28">
        <v>12</v>
      </c>
      <c r="G6" s="29">
        <v>15</v>
      </c>
    </row>
    <row r="7" spans="1:8" ht="34" customHeight="1" thickBot="1" x14ac:dyDescent="0.4">
      <c r="A7" s="32"/>
      <c r="B7" s="26" t="s">
        <v>63</v>
      </c>
      <c r="C7" s="27">
        <v>2</v>
      </c>
      <c r="D7" s="27">
        <v>4</v>
      </c>
      <c r="E7" s="27">
        <v>6</v>
      </c>
      <c r="F7" s="28">
        <v>8</v>
      </c>
      <c r="G7" s="28">
        <v>10</v>
      </c>
    </row>
    <row r="8" spans="1:8" ht="34" customHeight="1" thickBot="1" x14ac:dyDescent="0.4">
      <c r="A8" s="32"/>
      <c r="B8" s="26" t="s">
        <v>64</v>
      </c>
      <c r="C8" s="27">
        <v>1</v>
      </c>
      <c r="D8" s="27">
        <v>2</v>
      </c>
      <c r="E8" s="27">
        <v>3</v>
      </c>
      <c r="F8" s="27">
        <v>4</v>
      </c>
      <c r="G8" s="27">
        <v>5</v>
      </c>
    </row>
    <row r="9" spans="1:8" ht="39.5" x14ac:dyDescent="0.35">
      <c r="C9" s="31" t="s">
        <v>65</v>
      </c>
      <c r="D9" s="31" t="s">
        <v>66</v>
      </c>
      <c r="E9" s="31" t="s">
        <v>67</v>
      </c>
      <c r="F9" s="31" t="s">
        <v>68</v>
      </c>
      <c r="G9" s="31" t="s">
        <v>69</v>
      </c>
    </row>
    <row r="10" spans="1:8" x14ac:dyDescent="0.35">
      <c r="C10" s="33" t="s">
        <v>71</v>
      </c>
      <c r="D10" s="33"/>
      <c r="E10" s="33"/>
      <c r="F10" s="33"/>
      <c r="G10" s="33"/>
    </row>
    <row r="13" spans="1:8" x14ac:dyDescent="0.35">
      <c r="B13" s="34" t="s">
        <v>72</v>
      </c>
      <c r="C13" s="34"/>
      <c r="D13" s="34"/>
      <c r="E13" s="34"/>
      <c r="F13" s="34"/>
    </row>
    <row r="14" spans="1:8" x14ac:dyDescent="0.35">
      <c r="B14" s="35" t="s">
        <v>73</v>
      </c>
      <c r="C14" s="15" t="s">
        <v>74</v>
      </c>
      <c r="D14" s="11" t="s">
        <v>75</v>
      </c>
      <c r="E14" s="11"/>
      <c r="F14" s="11"/>
      <c r="G14" s="11"/>
    </row>
    <row r="15" spans="1:8" x14ac:dyDescent="0.35">
      <c r="B15" s="36" t="s">
        <v>76</v>
      </c>
      <c r="C15" s="15" t="s">
        <v>48</v>
      </c>
      <c r="D15" s="11" t="s">
        <v>77</v>
      </c>
      <c r="E15" s="11"/>
      <c r="F15" s="11"/>
      <c r="G15" s="11"/>
    </row>
    <row r="16" spans="1:8" x14ac:dyDescent="0.35">
      <c r="B16" s="37" t="s">
        <v>78</v>
      </c>
      <c r="C16" s="15" t="s">
        <v>79</v>
      </c>
      <c r="D16" s="11" t="s">
        <v>80</v>
      </c>
      <c r="E16" s="11"/>
      <c r="F16" s="11"/>
      <c r="G16" s="11"/>
    </row>
    <row r="17" spans="2:7" x14ac:dyDescent="0.35">
      <c r="B17" s="38" t="s">
        <v>81</v>
      </c>
      <c r="C17" s="15" t="s">
        <v>82</v>
      </c>
      <c r="D17" s="11" t="s">
        <v>83</v>
      </c>
      <c r="E17" s="11"/>
      <c r="F17" s="11"/>
      <c r="G17" s="11"/>
    </row>
    <row r="18" spans="2:7" x14ac:dyDescent="0.35">
      <c r="B18" s="34" t="s">
        <v>84</v>
      </c>
      <c r="C18" s="34"/>
      <c r="D18" s="34"/>
      <c r="E18" s="34"/>
      <c r="F18" s="34"/>
    </row>
    <row r="19" spans="2:7" x14ac:dyDescent="0.35">
      <c r="B19" s="15" t="s">
        <v>65</v>
      </c>
      <c r="C19" s="39" t="s">
        <v>85</v>
      </c>
      <c r="D19" s="39"/>
    </row>
    <row r="20" spans="2:7" x14ac:dyDescent="0.35">
      <c r="B20" s="15" t="s">
        <v>66</v>
      </c>
      <c r="C20" s="39" t="s">
        <v>86</v>
      </c>
      <c r="D20" s="39"/>
    </row>
    <row r="21" spans="2:7" x14ac:dyDescent="0.35">
      <c r="B21" s="15" t="s">
        <v>67</v>
      </c>
      <c r="C21" s="39" t="s">
        <v>87</v>
      </c>
      <c r="D21" s="39"/>
    </row>
    <row r="22" spans="2:7" x14ac:dyDescent="0.35">
      <c r="B22" s="15" t="s">
        <v>68</v>
      </c>
      <c r="C22" s="39" t="s">
        <v>88</v>
      </c>
      <c r="D22" s="39"/>
    </row>
    <row r="23" spans="2:7" x14ac:dyDescent="0.35">
      <c r="B23" s="15" t="s">
        <v>69</v>
      </c>
      <c r="C23" s="39" t="s">
        <v>89</v>
      </c>
      <c r="D23" s="39"/>
    </row>
  </sheetData>
  <mergeCells count="14">
    <mergeCell ref="C22:D22"/>
    <mergeCell ref="C23:D23"/>
    <mergeCell ref="D16:G16"/>
    <mergeCell ref="D17:G17"/>
    <mergeCell ref="B18:F18"/>
    <mergeCell ref="C19:D19"/>
    <mergeCell ref="C20:D20"/>
    <mergeCell ref="C21:D21"/>
    <mergeCell ref="A1:H1"/>
    <mergeCell ref="A4:A8"/>
    <mergeCell ref="C10:G10"/>
    <mergeCell ref="B13:F13"/>
    <mergeCell ref="D14:G14"/>
    <mergeCell ref="D15:G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</vt:lpstr>
      <vt:lpstr>Matriz de Riscos</vt:lpstr>
      <vt:lpstr>Matriz 5x5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Victor</dc:creator>
  <cp:lastModifiedBy>Joao Victor</cp:lastModifiedBy>
  <dcterms:created xsi:type="dcterms:W3CDTF">2026-07-10T11:44:14Z</dcterms:created>
  <dcterms:modified xsi:type="dcterms:W3CDTF">2026-07-10T11:44:31Z</dcterms:modified>
</cp:coreProperties>
</file>